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<sst xmlns="http://schemas.openxmlformats.org/spreadsheetml/2006/main" count="518" uniqueCount="499">
  <si>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</si>
  <si>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</si>
  <si>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</si>
  <si>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</si>
  <si>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</si>
  <si>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</si>
  <si>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</si>
  <si>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</si>
  <si>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</si>
  <si>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</si>
  <si>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</si>
  <si>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</si>
  <si>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</si>
  <si>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</si>
  <si>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</si>
  <si>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</si>
  <si>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</si>
  <si>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</si>
  <si>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</si>
  <si>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</si>
  <si>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</si>
  <si>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</si>
  <si>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</si>
  <si>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</si>
  <si>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</si>
  <si>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</si>
  <si>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</si>
  <si>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</si>
  <si>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</si>
  <si>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</si>
  <si>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</si>
  <si>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</si>
  <si>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</si>
  <si>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</si>
  <si>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</si>
  <si>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</si>
  <si>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</si>
  <si>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</si>
  <si>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</si>
  <si>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</si>
  <si>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</si>
  <si>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</si>
  <si>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</si>
  <si>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</si>
  <si>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</si>
  <si>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</si>
  <si>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</si>
  <si>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</si>
  <si>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</si>
  <si>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</si>
  <si>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</si>
  <si>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</si>
  <si>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</si>
  <si>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</si>
  <si>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</si>
  <si>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</si>
  <si>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</si>
  <si>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</si>
  <si>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</si>
  <si>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</si>
  <si>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</si>
  <si>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</si>
  <si>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</si>
  <si>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</si>
  <si>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</si>
  <si>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</si>
  <si>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</si>
  <si>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</si>
  <si>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</si>
  <si>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</si>
  <si>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</si>
  <si>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</si>
  <si>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</si>
  <si>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</si>
  <si>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</si>
  <si>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</si>
  <si>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</si>
  <si>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</si>
  <si>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</si>
  <si>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</si>
  <si>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</si>
  <si>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</si>
  <si>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</si>
  <si>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</si>
  <si>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</si>
  <si>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</si>
  <si>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</si>
  <si>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</si>
  <si>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</si>
  <si>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</si>
  <si>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</si>
  <si>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</si>
  <si>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</si>
  <si>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</si>
  <si>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</si>
  <si>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</si>
  <si>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</si>
  <si>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</si>
  <si>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</si>
  <si>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</si>
  <si>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</si>
  <si>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</si>
  <si>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</si>
  <si>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</si>
  <si>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</si>
  <si>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</si>
  <si>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</si>
  <si>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</si>
  <si>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</si>
  <si>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</si>
  <si>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</si>
  <si>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</si>
  <si>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</si>
  <si>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</si>
  <si>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</si>
  <si>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</si>
  <si>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</si>
  <si>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</si>
  <si>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</si>
  <si>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</si>
  <si>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</si>
  <si>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</si>
  <si>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</si>
  <si>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</si>
  <si>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</si>
  <si>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</si>
  <si>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</si>
  <si>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</si>
  <si>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</si>
  <si>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</si>
  <si>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</si>
  <si>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</si>
  <si>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</si>
  <si>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</si>
  <si>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</si>
  <si>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</si>
  <si>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</si>
  <si>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</si>
  <si>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</si>
  <si>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</si>
  <si>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</si>
  <si>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</si>
  <si>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</si>
  <si>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</si>
  <si>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</si>
  <si>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</si>
  <si>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</si>
  <si>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</si>
  <si>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</si>
  <si>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</si>
  <si>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</si>
  <si>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</si>
  <si>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</si>
  <si>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</si>
  <si>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</si>
  <si>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</si>
  <si>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</si>
  <si>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</si>
  <si>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</si>
  <si>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</si>
  <si>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</si>
  <si>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</si>
  <si>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</si>
  <si>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</si>
  <si>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</si>
  <si>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</si>
  <si>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</si>
  <si>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</si>
  <si>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</si>
  <si>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</si>
  <si>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</si>
  <si>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</si>
  <si>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</si>
  <si>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</si>
  <si>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</si>
  <si>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</si>
  <si>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</si>
  <si>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</si>
  <si>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</si>
  <si>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</si>
  <si>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</si>
  <si>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</si>
  <si>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</si>
  <si>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</si>
  <si>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</si>
  <si>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</si>
  <si>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</si>
  <si>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</si>
  <si>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</si>
  <si>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</si>
  <si>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</si>
  <si>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</si>
  <si>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</si>
  <si>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</si>
  <si>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</si>
  <si>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</si>
  <si>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</si>
  <si>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</si>
  <si>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</si>
  <si>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</si>
  <si>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</si>
  <si>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</si>
  <si>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</si>
  <si>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</si>
  <si>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</si>
  <si>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</si>
  <si>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</si>
  <si>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</si>
  <si>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</si>
  <si>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</si>
  <si>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</si>
  <si>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</si>
  <si>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</si>
  <si>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</si>
  <si>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</si>
  <si>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</si>
  <si>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</si>
  <si>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</si>
  <si>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</si>
  <si>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</si>
  <si>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</si>
  <si>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</si>
  <si>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</si>
  <si>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</si>
  <si>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</si>
  <si>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</si>
  <si>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</si>
  <si>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</si>
  <si>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</si>
  <si>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</si>
  <si>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</si>
  <si>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</si>
  <si>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</si>
  <si>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</si>
  <si>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</si>
  <si>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</si>
  <si>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</si>
  <si>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</si>
  <si>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</si>
  <si>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</si>
  <si>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</si>
  <si>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</si>
  <si>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</si>
  <si>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</si>
  <si>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</si>
  <si>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</si>
  <si>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</si>
  <si>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</si>
  <si>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</si>
  <si>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</si>
  <si>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</si>
  <si>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</si>
  <si>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</si>
  <si>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</si>
  <si>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</si>
  <si>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</si>
  <si>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</si>
  <si>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</si>
  <si>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</si>
  <si>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</si>
  <si>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</si>
  <si>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</si>
  <si>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</si>
  <si>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</si>
  <si>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</si>
  <si>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</si>
  <si>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</si>
  <si>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</si>
  <si>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</si>
  <si>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</si>
  <si>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</si>
  <si>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</si>
  <si>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</si>
  <si>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</si>
  <si>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</si>
  <si>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</si>
  <si>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</si>
  <si>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</si>
  <si>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</si>
  <si>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</si>
  <si>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</si>
  <si>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</si>
  <si>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</si>
  <si>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</si>
  <si>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</si>
  <si>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</si>
  <si>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</si>
  <si>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</si>
  <si>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</si>
  <si>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</si>
  <si>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</si>
  <si>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</si>
  <si>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</si>
  <si>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</si>
  <si>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</si>
  <si>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</si>
  <si>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</si>
  <si>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</si>
  <si>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</si>
  <si>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</si>
  <si>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</si>
  <si>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</si>
  <si>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</si>
  <si>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</si>
  <si>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</si>
  <si>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</si>
  <si>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</si>
  <si>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</si>
  <si>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</si>
  <si>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</si>
  <si>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</si>
  <si>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</si>
  <si>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</si>
  <si>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</si>
  <si>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</si>
  <si>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</si>
  <si>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</si>
  <si>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</si>
  <si>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</si>
  <si>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</si>
  <si>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</si>
  <si>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</si>
  <si>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</si>
  <si>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</si>
  <si>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</si>
  <si>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</si>
  <si>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</si>
  <si>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</si>
  <si>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</si>
  <si>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</si>
  <si>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</si>
  <si>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</si>
  <si>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</si>
  <si>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</si>
  <si>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</si>
  <si>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</si>
  <si>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</si>
  <si>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</si>
  <si>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</si>
  <si>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</si>
  <si>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</si>
  <si>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</si>
  <si>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</si>
  <si>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</si>
  <si>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</si>
  <si>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</si>
  <si>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</si>
  <si>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</si>
  <si>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</si>
  <si>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</si>
  <si>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</si>
  <si>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</si>
  <si>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</si>
  <si>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</si>
  <si>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</si>
  <si>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</si>
  <si>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</si>
  <si>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</si>
  <si>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</si>
  <si>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</si>
  <si>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</si>
  <si>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</si>
  <si>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</si>
  <si>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</si>
  <si>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</si>
  <si>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</si>
  <si>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</si>
  <si>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</si>
  <si>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</si>
  <si>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</si>
  <si>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</si>
  <si>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</si>
  <si>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</si>
  <si>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</si>
  <si>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</si>
  <si>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</si>
  <si>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</si>
  <si>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</si>
  <si>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</si>
  <si>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</si>
  <si>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</si>
  <si>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</si>
  <si>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</si>
  <si>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</si>
  <si>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</si>
  <si>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</si>
  <si>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</si>
  <si>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</si>
  <si>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</si>
  <si>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</si>
  <si>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</si>
  <si>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</si>
  <si>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</si>
  <si>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</si>
  <si>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</si>
  <si>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</si>
  <si>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</si>
  <si>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</si>
  <si>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</si>
  <si>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</si>
  <si>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</si>
  <si>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</si>
  <si>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</si>
  <si>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</si>
  <si>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</si>
  <si>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</si>
  <si>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</si>
  <si>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</si>
  <si>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</si>
  <si>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</si>
  <si>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</si>
  <si>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</si>
  <si>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</si>
  <si>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</si>
  <si>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</si>
  <si>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</si>
  <si>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</si>
  <si>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</si>
  <si>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</si>
  <si>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</si>
  <si>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</si>
  <si>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</si>
  <si>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</si>
  <si>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</si>
  <si>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</si>
  <si>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</si>
  <si>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</si>
  <si>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</si>
  <si>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</si>
  <si>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</si>
  <si>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</si>
  <si>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</si>
  <si>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</si>
  <si>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</si>
  <si>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</si>
  <si>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</si>
  <si>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</si>
  <si>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</si>
  <si>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</si>
  <si>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</si>
  <si>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</si>
  <si>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</si>
  <si>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</si>
  <si>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</si>
  <si>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</si>
  <si>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</si>
  <si>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</si>
  <si>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</si>
  <si>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</si>
  <si>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</si>
  <si>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</si>
  <si>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</si>
  <si>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</si>
  <si>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</si>
  <si>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</si>
  <si>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</si>
  <si>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</si>
  <si>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</si>
  <si>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</si>
  <si>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</si>
  <si>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</si>
  <si>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</si>
  <si>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</si>
  <si>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</si>
  <si>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</si>
  <si>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</si>
  <si>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</si>
  <si>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</si>
  <si>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</si>
  <si>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</si>
  <si>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</si>
  <si>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</si>
  <si>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</si>
  <si>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</si>
  <si>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</si>
  <si>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</si>
  <si>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</si>
  <si>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</si>
  <si>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</si>
  <si>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</si>
  <si>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</si>
  <si>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</si>
  <si>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</si>
  <si>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</si>
  <si>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</si>
  <si>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</si>
  <si>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</si>
  <si>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</si>
  <si>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</si>
  <si>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</si>
  <si>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</si>
  <si>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</si>
  <si>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</si>
  <si>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</si>
  <si>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</si>
  <si>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</si>
  <si>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</si>
  <si>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</si>
  <si>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Company: Binh Duong Building Materials &amp; Construction Corporation (MVC)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</si>
</sst>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zoomScale="120" zoomScaleNormal="120" zoomScalePageLayoutView="0" workbookViewId="0" topLeftCell="B1">
      <selection activeCell="G16" sqref="G16"/>
    </sheetView>
  </sheetViews>
  <sheetFormatPr defaultColWidth="9.140625" defaultRowHeight="12"/>
  <cols>
    <col min="1" max="1" width="37.7109375" style="0" hidden="1" customWidth="1"/>
    <col min="2" max="2" width="45.140625" style="0" customWidth="1"/>
    <col min="3" max="3" width="15.140625" style="0" hidden="1" customWidth="1"/>
    <col min="4" max="4" width="16.140625" style="0" hidden="1" customWidth="1"/>
    <col min="5" max="5" width="27.57421875" style="0" customWidth="1"/>
    <col min="6" max="6" width="20.00390625" style="0" customWidth="1"/>
    <col min="7" max="7" width="16.140625" style="0" bestFit="1" customWidth="1"/>
  </cols>
  <sheetData>
    <row r="1" spans="1:5" ht="41.25" customHeight="1">
      <c r="A1" s="33" t="s">
        <v>498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495810277146</v>
      </c>
      <c r="F10" s="24">
        <v>474154333172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28055876784</v>
      </c>
      <c r="F11" s="20">
        <f>F12+F13</f>
        <v>62250860930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28055876784</v>
      </c>
      <c r="F12" s="21">
        <v>62250860930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107688067471</v>
      </c>
      <c r="F14" s="20">
        <f>F15+F16+F17</f>
        <v>76306138915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3709700</v>
      </c>
      <c r="F15" s="21">
        <v>3709700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107684357771</v>
      </c>
      <c r="F17" s="21">
        <v>76302429215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254232672163</v>
      </c>
      <c r="F18" s="20">
        <f>F19+F22+F23+F24+F25+F26+F27+F28</f>
        <v>266213675011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46953530264</v>
      </c>
      <c r="F19" s="21">
        <v>43969609297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13613761007</v>
      </c>
      <c r="F22" s="21">
        <v>41731481602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>
        <v>100000000000</v>
      </c>
      <c r="F25" s="21">
        <v>100000000000</v>
      </c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92972373248</v>
      </c>
      <c r="F26" s="21">
        <v>79819576468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/>
      <c r="F27" s="21"/>
    </row>
    <row r="28" spans="1:6" ht="12">
      <c r="A28" s="10" t="s">
        <v>41</v>
      </c>
      <c r="B28" s="7" t="s">
        <v>322</v>
      </c>
      <c r="C28" s="4" t="s">
        <v>42</v>
      </c>
      <c r="D28" s="4"/>
      <c r="E28" s="21">
        <v>693007644</v>
      </c>
      <c r="F28" s="21">
        <v>693007644</v>
      </c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103585016955</v>
      </c>
      <c r="F29" s="20">
        <f>F30+F31</f>
        <v>69079882477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103585016955</v>
      </c>
      <c r="F30" s="21">
        <v>69079882477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2248643773</v>
      </c>
      <c r="F32" s="20">
        <f>F33+F36+F37+F38+F39</f>
        <v>303775839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2248643773</v>
      </c>
      <c r="F33" s="21">
        <v>303775839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/>
      <c r="F36" s="21"/>
    </row>
    <row r="37" spans="1:6" ht="12">
      <c r="A37" s="3" t="s">
        <v>58</v>
      </c>
      <c r="B37" s="6" t="s">
        <v>285</v>
      </c>
      <c r="C37" s="4" t="s">
        <v>59</v>
      </c>
      <c r="D37" s="4"/>
      <c r="E37" s="21"/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1031814700293</v>
      </c>
      <c r="F43" s="20">
        <f>F44+F54+F64+F67+F70+F76</f>
        <v>975044013779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822389406</v>
      </c>
      <c r="F44" s="20">
        <f>F45+F46+F47+F48+F49+F50+F53</f>
        <v>621377517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822389406</v>
      </c>
      <c r="F50" s="21">
        <v>621377517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254185860793</v>
      </c>
      <c r="F54" s="20">
        <f>F55+F58+F61</f>
        <v>171363094005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206662160203</v>
      </c>
      <c r="F55" s="20">
        <f>F56+F57</f>
        <v>115567916491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315472081104</v>
      </c>
      <c r="F56" s="21">
        <v>206363094005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-108809920901</v>
      </c>
      <c r="F57" s="21">
        <v>-90795177514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47523700590</v>
      </c>
      <c r="F61" s="20">
        <f>F62+F63</f>
        <v>55795177514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228297564886</v>
      </c>
      <c r="F62" s="21">
        <v>228029837613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-180773864296</v>
      </c>
      <c r="F63" s="21">
        <v>-172234660099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5262859864</v>
      </c>
      <c r="F64" s="20">
        <f>F65+F66</f>
        <v>5808454102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>
        <v>9214409662</v>
      </c>
      <c r="F65" s="21">
        <v>9214409662</v>
      </c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>
        <v>-3951549798</v>
      </c>
      <c r="F66" s="21">
        <v>-3405955560</v>
      </c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74869818087</v>
      </c>
      <c r="F67" s="20">
        <f>F68+F69</f>
        <v>125246107338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74869818087</v>
      </c>
      <c r="F69" s="21">
        <v>125246107338</v>
      </c>
    </row>
    <row r="70" spans="1:7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568829984218</v>
      </c>
      <c r="F70" s="20">
        <f>F71+F72+F73+F74+F75</f>
        <v>581232155018</v>
      </c>
      <c r="G70" s="38"/>
    </row>
    <row r="71" spans="1:6" ht="12">
      <c r="A71" s="3" t="s">
        <v>120</v>
      </c>
      <c r="B71" s="7" t="s">
        <v>292</v>
      </c>
      <c r="C71" s="4" t="s">
        <v>121</v>
      </c>
      <c r="D71" s="4"/>
      <c r="E71" s="21">
        <v>10953000000</v>
      </c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335848469700</v>
      </c>
      <c r="F72" s="21">
        <v>335848469700</v>
      </c>
    </row>
    <row r="73" spans="1:7" ht="12">
      <c r="A73" s="10" t="s">
        <v>124</v>
      </c>
      <c r="B73" s="7" t="s">
        <v>344</v>
      </c>
      <c r="C73" s="4" t="s">
        <v>125</v>
      </c>
      <c r="D73" s="4"/>
      <c r="E73" s="21">
        <v>90028514518</v>
      </c>
      <c r="F73" s="21">
        <v>90028514518</v>
      </c>
      <c r="G73" s="38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>
        <v>-1644829200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>
        <v>132000000000</v>
      </c>
      <c r="F75" s="21">
        <v>157000000000</v>
      </c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127843787925</v>
      </c>
      <c r="F76" s="20">
        <f>F77+F78+F79+F80</f>
        <v>90772825799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127400078032</v>
      </c>
      <c r="F77" s="21">
        <v>90329115906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443709893</v>
      </c>
      <c r="F78" s="21">
        <v>443709893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1527624977439</v>
      </c>
      <c r="F81" s="20">
        <f>F10+F43</f>
        <v>1449198346951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362232932329</v>
      </c>
      <c r="F83" s="20">
        <f>F84+F106</f>
        <v>320299896761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361499938923</v>
      </c>
      <c r="F84" s="20">
        <f>F85+F88+F89+F90+F91+F92+F93+F94+F95+F97+F98+F99+F100+F101+F102</f>
        <v>319306955244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137991449368</v>
      </c>
      <c r="F85" s="21">
        <v>68856771418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32829775373</v>
      </c>
      <c r="F88" s="21">
        <v>8435624491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5989261149</v>
      </c>
      <c r="F89" s="21">
        <v>14647494317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7396325921</v>
      </c>
      <c r="F90" s="21">
        <v>14407315921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4463726375</v>
      </c>
      <c r="F91" s="21">
        <v>3271278018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968996757</v>
      </c>
      <c r="F95" s="21">
        <v>4987000732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160463420399</v>
      </c>
      <c r="F97" s="21">
        <v>185833823549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11396983581</v>
      </c>
      <c r="F99" s="21">
        <v>18867646798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732993406</v>
      </c>
      <c r="F106" s="20">
        <f>SUM(F107:F119)</f>
        <v>992941517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>
        <v>31564000</v>
      </c>
      <c r="F107" s="21">
        <v>371564000</v>
      </c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/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>
        <v>701429406</v>
      </c>
      <c r="F118" s="21">
        <v>621377517</v>
      </c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1165392045110</v>
      </c>
      <c r="F120" s="20">
        <f>F121+F139</f>
        <v>1129053208223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1165392045110</v>
      </c>
      <c r="F121" s="20">
        <f>F122+F125+F126+F127+F128+F129+F130+F131+F132+F133+F134+F137+F138</f>
        <v>1129053208223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1000000000000</v>
      </c>
      <c r="F122" s="20">
        <f>F123+F124</f>
        <v>1000000000000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1000000000000</v>
      </c>
      <c r="F123" s="21">
        <v>1000000000000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19676176727</v>
      </c>
      <c r="F131" s="21">
        <v>19676176727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145715868383</v>
      </c>
      <c r="F134" s="20">
        <f>F135+F136</f>
        <v>109377031496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39377101496</v>
      </c>
      <c r="F135" s="21"/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106338766887</v>
      </c>
      <c r="F136" s="21">
        <v>109377031496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1527624977439</v>
      </c>
      <c r="F147" s="20">
        <f>F83+F120</f>
        <v>1449353104984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A2" sqref="A1:A16384"/>
    </sheetView>
  </sheetViews>
  <sheetFormatPr defaultColWidth="18.7109375" defaultRowHeight="12"/>
  <cols>
    <col min="1" max="1" width="17.421875" style="0" hidden="1" customWidth="1"/>
    <col min="2" max="2" width="42.8515625" style="0" customWidth="1"/>
    <col min="3" max="3" width="8.28125" style="0" hidden="1" customWidth="1"/>
    <col min="4" max="4" width="5.281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498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190280904454</v>
      </c>
      <c r="F9" s="21">
        <v>160252338438</v>
      </c>
      <c r="G9" s="21">
        <v>547232976854</v>
      </c>
      <c r="H9" s="21">
        <v>493233824615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190280904454</v>
      </c>
      <c r="F11" s="20">
        <f>F9-F10</f>
        <v>160252338438</v>
      </c>
      <c r="G11" s="20">
        <f>G9-G10</f>
        <v>547232976854</v>
      </c>
      <c r="H11" s="20">
        <f>H9-H10</f>
        <v>493233824615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176414934974</v>
      </c>
      <c r="F12" s="21">
        <v>130808084731</v>
      </c>
      <c r="G12" s="21">
        <v>500723408621</v>
      </c>
      <c r="H12" s="21">
        <v>403600203212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13865969480</v>
      </c>
      <c r="F13" s="20">
        <f>F11-F12</f>
        <v>29444253707</v>
      </c>
      <c r="G13" s="20">
        <f>G11-G12</f>
        <v>46509568233</v>
      </c>
      <c r="H13" s="20">
        <f>H11-H12</f>
        <v>89633621403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66815741387</v>
      </c>
      <c r="F14" s="21">
        <v>6334885823</v>
      </c>
      <c r="G14" s="21">
        <v>103604826125</v>
      </c>
      <c r="H14" s="21">
        <v>47195569660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3420752677</v>
      </c>
      <c r="F15" s="21">
        <v>2235041063</v>
      </c>
      <c r="G15" s="21">
        <v>7352221509</v>
      </c>
      <c r="H15" s="21">
        <v>15561286066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/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1443819309</v>
      </c>
      <c r="F18" s="21">
        <v>2147610777</v>
      </c>
      <c r="G18" s="21">
        <v>7765302612</v>
      </c>
      <c r="H18" s="21">
        <v>5446916654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8042381597</v>
      </c>
      <c r="F19" s="21">
        <v>7276713267</v>
      </c>
      <c r="G19" s="21">
        <v>23532624254</v>
      </c>
      <c r="H19" s="21">
        <v>22190031232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67774757284</v>
      </c>
      <c r="F20" s="20">
        <f>F13+F14-F15+F17-F18-F19</f>
        <v>24119774423</v>
      </c>
      <c r="G20" s="20">
        <f>G13+G14-G15+G17-G18-G19</f>
        <v>111464245983</v>
      </c>
      <c r="H20" s="20">
        <f>H13+H14-H15+H17-H18-H19</f>
        <v>93630957111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874643</v>
      </c>
      <c r="F21" s="21">
        <v>522919021</v>
      </c>
      <c r="G21" s="21">
        <v>1439936</v>
      </c>
      <c r="H21" s="21">
        <v>1349047745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277626246</v>
      </c>
      <c r="F22" s="21">
        <v>66280414</v>
      </c>
      <c r="G22" s="21">
        <v>278265246</v>
      </c>
      <c r="H22" s="21">
        <v>785189279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-276751603</v>
      </c>
      <c r="F23" s="20">
        <f>F21-F22</f>
        <v>456638607</v>
      </c>
      <c r="G23" s="20">
        <f>G21-G22</f>
        <v>-276825310</v>
      </c>
      <c r="H23" s="20">
        <f>H21-H22</f>
        <v>563858466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67498005681</v>
      </c>
      <c r="F24" s="20">
        <f>F20+F23</f>
        <v>24576413030</v>
      </c>
      <c r="G24" s="20">
        <f>G20+G23</f>
        <v>111187420673</v>
      </c>
      <c r="H24" s="20">
        <f>H20+H23</f>
        <v>94194815577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1529454897</v>
      </c>
      <c r="F25" s="21">
        <v>4931879745</v>
      </c>
      <c r="G25" s="21">
        <v>4848653786</v>
      </c>
      <c r="H25" s="21">
        <v>14778832976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65968550784</v>
      </c>
      <c r="F27" s="20">
        <f>F24-F25-F26</f>
        <v>19644533285</v>
      </c>
      <c r="G27" s="20">
        <f>G24-G25-G26</f>
        <v>106338766887</v>
      </c>
      <c r="H27" s="20">
        <f>H24-H25-H26</f>
        <v>79415982601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660</v>
      </c>
      <c r="F30" s="21">
        <v>196</v>
      </c>
      <c r="G30" s="21">
        <v>1063</v>
      </c>
      <c r="H30" s="21">
        <v>794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2018-10-26T08:00:41Z</dcterms:modified>
  <cp:category/>
  <cp:version/>
  <cp:contentType/>
  <cp:contentStatus/>
</cp:coreProperties>
</file>